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ceC\Desktop\2020 domes lēmumi\protokols Nr.20 30.09.2020\"/>
    </mc:Choice>
  </mc:AlternateContent>
  <bookViews>
    <workbookView xWindow="0" yWindow="0" windowWidth="28800" windowHeight="12330"/>
  </bookViews>
  <sheets>
    <sheet name="Lap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D22" i="1"/>
  <c r="C22" i="1"/>
  <c r="G21" i="1"/>
  <c r="H21" i="1" s="1"/>
  <c r="I21" i="1" s="1"/>
  <c r="J21" i="1" s="1"/>
  <c r="E21" i="1"/>
  <c r="O21" i="1" s="1"/>
  <c r="P21" i="1" s="1"/>
  <c r="Q21" i="1" s="1"/>
  <c r="R21" i="1" s="1"/>
  <c r="G20" i="1"/>
  <c r="H20" i="1" s="1"/>
  <c r="I20" i="1" s="1"/>
  <c r="J20" i="1" s="1"/>
  <c r="E20" i="1"/>
  <c r="O20" i="1" s="1"/>
  <c r="P20" i="1" s="1"/>
  <c r="Q20" i="1" s="1"/>
  <c r="R20" i="1" s="1"/>
  <c r="G19" i="1"/>
  <c r="H19" i="1" s="1"/>
  <c r="I19" i="1" s="1"/>
  <c r="J19" i="1" s="1"/>
  <c r="E19" i="1"/>
  <c r="O19" i="1" s="1"/>
  <c r="P19" i="1" s="1"/>
  <c r="Q19" i="1" s="1"/>
  <c r="R19" i="1" s="1"/>
  <c r="G18" i="1"/>
  <c r="H18" i="1" s="1"/>
  <c r="I18" i="1" s="1"/>
  <c r="J18" i="1" s="1"/>
  <c r="E18" i="1"/>
  <c r="O18" i="1" s="1"/>
  <c r="P18" i="1" s="1"/>
  <c r="Q18" i="1" s="1"/>
  <c r="R18" i="1" s="1"/>
  <c r="G17" i="1"/>
  <c r="H17" i="1" s="1"/>
  <c r="I17" i="1" s="1"/>
  <c r="J17" i="1" s="1"/>
  <c r="E17" i="1"/>
  <c r="O17" i="1" s="1"/>
  <c r="P17" i="1" s="1"/>
  <c r="Q17" i="1" s="1"/>
  <c r="R17" i="1" s="1"/>
  <c r="G16" i="1"/>
  <c r="H16" i="1" s="1"/>
  <c r="I16" i="1" s="1"/>
  <c r="J16" i="1" s="1"/>
  <c r="E16" i="1"/>
  <c r="O16" i="1" s="1"/>
  <c r="P16" i="1" s="1"/>
  <c r="Q16" i="1" s="1"/>
  <c r="R16" i="1" s="1"/>
  <c r="G15" i="1"/>
  <c r="H15" i="1" s="1"/>
  <c r="I15" i="1" s="1"/>
  <c r="J15" i="1" s="1"/>
  <c r="E15" i="1"/>
  <c r="O15" i="1" s="1"/>
  <c r="P15" i="1" s="1"/>
  <c r="Q15" i="1" s="1"/>
  <c r="R15" i="1" s="1"/>
  <c r="G14" i="1"/>
  <c r="H14" i="1" s="1"/>
  <c r="I14" i="1" s="1"/>
  <c r="J14" i="1" s="1"/>
  <c r="E14" i="1"/>
  <c r="O14" i="1" s="1"/>
  <c r="P14" i="1" s="1"/>
  <c r="Q14" i="1" s="1"/>
  <c r="R14" i="1" s="1"/>
  <c r="G13" i="1"/>
  <c r="H13" i="1" s="1"/>
  <c r="I13" i="1" s="1"/>
  <c r="J13" i="1" s="1"/>
  <c r="E13" i="1"/>
  <c r="O13" i="1" s="1"/>
  <c r="P13" i="1" s="1"/>
  <c r="Q13" i="1" s="1"/>
  <c r="R13" i="1" s="1"/>
  <c r="G12" i="1"/>
  <c r="H12" i="1" s="1"/>
  <c r="I12" i="1" s="1"/>
  <c r="J12" i="1" s="1"/>
  <c r="E12" i="1"/>
  <c r="O12" i="1" s="1"/>
  <c r="P12" i="1" s="1"/>
  <c r="Q12" i="1" s="1"/>
  <c r="R12" i="1" s="1"/>
  <c r="O11" i="1"/>
  <c r="P11" i="1" s="1"/>
  <c r="Q11" i="1" s="1"/>
  <c r="R11" i="1" s="1"/>
  <c r="G11" i="1"/>
  <c r="H11" i="1" s="1"/>
  <c r="I11" i="1" s="1"/>
  <c r="J11" i="1" s="1"/>
  <c r="E11" i="1"/>
  <c r="G10" i="1"/>
  <c r="H10" i="1" s="1"/>
  <c r="I10" i="1" s="1"/>
  <c r="J10" i="1" s="1"/>
  <c r="E10" i="1"/>
  <c r="O10" i="1" s="1"/>
  <c r="P10" i="1" s="1"/>
  <c r="Q10" i="1" s="1"/>
  <c r="R10" i="1" s="1"/>
  <c r="G9" i="1"/>
  <c r="H9" i="1" s="1"/>
  <c r="I9" i="1" s="1"/>
  <c r="J9" i="1" s="1"/>
  <c r="E9" i="1"/>
  <c r="O9" i="1" s="1"/>
  <c r="P9" i="1" s="1"/>
  <c r="Q9" i="1" s="1"/>
  <c r="R9" i="1" s="1"/>
  <c r="G8" i="1"/>
  <c r="H8" i="1" s="1"/>
  <c r="E8" i="1"/>
  <c r="E22" i="1" l="1"/>
  <c r="O8" i="1"/>
  <c r="O22" i="1" s="1"/>
  <c r="L9" i="1"/>
  <c r="S9" i="1" s="1"/>
  <c r="H22" i="1"/>
  <c r="L10" i="1"/>
  <c r="S10" i="1" s="1"/>
  <c r="L11" i="1"/>
  <c r="S11" i="1" s="1"/>
  <c r="L12" i="1"/>
  <c r="S12" i="1" s="1"/>
  <c r="I8" i="1"/>
  <c r="L15" i="1"/>
  <c r="S15" i="1" s="1"/>
  <c r="L19" i="1"/>
  <c r="S19" i="1" s="1"/>
  <c r="L16" i="1"/>
  <c r="S16" i="1" s="1"/>
  <c r="G22" i="1"/>
  <c r="L13" i="1"/>
  <c r="S13" i="1" s="1"/>
  <c r="L14" i="1"/>
  <c r="S14" i="1" s="1"/>
  <c r="L17" i="1"/>
  <c r="S17" i="1" s="1"/>
  <c r="L18" i="1"/>
  <c r="S18" i="1" s="1"/>
  <c r="L21" i="1"/>
  <c r="S21" i="1" s="1"/>
  <c r="L20" i="1"/>
  <c r="S20" i="1" s="1"/>
  <c r="P8" i="1" l="1"/>
  <c r="Q8" i="1" s="1"/>
  <c r="M13" i="1"/>
  <c r="T13" i="1" s="1"/>
  <c r="M19" i="1"/>
  <c r="T19" i="1" s="1"/>
  <c r="M12" i="1"/>
  <c r="T12" i="1" s="1"/>
  <c r="M17" i="1"/>
  <c r="T17" i="1" s="1"/>
  <c r="M15" i="1"/>
  <c r="T15" i="1" s="1"/>
  <c r="M11" i="1"/>
  <c r="T11" i="1" s="1"/>
  <c r="M16" i="1"/>
  <c r="T16" i="1" s="1"/>
  <c r="M21" i="1"/>
  <c r="T21" i="1" s="1"/>
  <c r="M10" i="1"/>
  <c r="T10" i="1" s="1"/>
  <c r="M9" i="1"/>
  <c r="T9" i="1" s="1"/>
  <c r="M20" i="1"/>
  <c r="T20" i="1" s="1"/>
  <c r="M14" i="1"/>
  <c r="T14" i="1" s="1"/>
  <c r="I22" i="1"/>
  <c r="J8" i="1"/>
  <c r="M18" i="1"/>
  <c r="T18" i="1" s="1"/>
  <c r="P22" i="1" l="1"/>
  <c r="J22" i="1"/>
  <c r="K22" i="1"/>
  <c r="N10" i="1"/>
  <c r="U10" i="1" s="1"/>
  <c r="N11" i="1"/>
  <c r="U11" i="1" s="1"/>
  <c r="N20" i="1"/>
  <c r="U20" i="1" s="1"/>
  <c r="N21" i="1"/>
  <c r="U21" i="1" s="1"/>
  <c r="N17" i="1"/>
  <c r="U17" i="1" s="1"/>
  <c r="N19" i="1"/>
  <c r="U19" i="1" s="1"/>
  <c r="N9" i="1"/>
  <c r="U9" i="1" s="1"/>
  <c r="N18" i="1"/>
  <c r="U18" i="1" s="1"/>
  <c r="N14" i="1"/>
  <c r="U14" i="1" s="1"/>
  <c r="Q22" i="1"/>
  <c r="R8" i="1"/>
  <c r="R22" i="1" s="1"/>
  <c r="N16" i="1"/>
  <c r="U16" i="1" s="1"/>
  <c r="N15" i="1"/>
  <c r="U15" i="1" s="1"/>
  <c r="N12" i="1"/>
  <c r="U12" i="1" s="1"/>
  <c r="N13" i="1"/>
  <c r="U13" i="1" s="1"/>
  <c r="L8" i="1" l="1"/>
  <c r="M8" i="1" l="1"/>
  <c r="T8" i="1" s="1"/>
  <c r="T22" i="1" s="1"/>
  <c r="S8" i="1"/>
  <c r="S22" i="1" s="1"/>
  <c r="L22" i="1"/>
  <c r="N8" i="1" l="1"/>
  <c r="U8" i="1" s="1"/>
  <c r="U22" i="1" s="1"/>
  <c r="M22" i="1"/>
  <c r="N22" i="1"/>
</calcChain>
</file>

<file path=xl/sharedStrings.xml><?xml version="1.0" encoding="utf-8"?>
<sst xmlns="http://schemas.openxmlformats.org/spreadsheetml/2006/main" count="42" uniqueCount="40">
  <si>
    <t>Nr.p.k.</t>
  </si>
  <si>
    <t>Madonas novada pašvaldības izglītības iestādes, kurās apgūst pirmsskolas izglītības programmas</t>
  </si>
  <si>
    <t>speciālās izglītības programmas</t>
  </si>
  <si>
    <t xml:space="preserve">vispārējās izglītības programma </t>
  </si>
  <si>
    <t>Nosacītie bērni spec.programmā</t>
  </si>
  <si>
    <t>Nosacītie bērni vispārējie x1</t>
  </si>
  <si>
    <t>pedagogu likmes</t>
  </si>
  <si>
    <t>algas fonds*790</t>
  </si>
  <si>
    <t>papildus finansējums 2,94%</t>
  </si>
  <si>
    <t>kopā mērķdotācija mēnesim (pedagogiem)</t>
  </si>
  <si>
    <t>ar VSAOI</t>
  </si>
  <si>
    <t>*4 mēneši</t>
  </si>
  <si>
    <t>Logopēda likmes</t>
  </si>
  <si>
    <t>kopā mērķdotācija mēnesim (logopēdam)</t>
  </si>
  <si>
    <t>Kopā mērķdotācija mēnesim</t>
  </si>
  <si>
    <t>Ar VSAOI</t>
  </si>
  <si>
    <t>4 mēnešiem</t>
  </si>
  <si>
    <r>
      <t xml:space="preserve">Aronas pagasta pirmsskolas izglītības iestāde </t>
    </r>
    <r>
      <rPr>
        <b/>
        <sz val="11"/>
        <color theme="1"/>
        <rFont val="Calibri"/>
        <family val="2"/>
        <charset val="186"/>
        <scheme val="minor"/>
      </rPr>
      <t>"Sprīdītis"</t>
    </r>
  </si>
  <si>
    <r>
      <t>Bērzaunes pagasta pirmsskolas izglītības iestāde</t>
    </r>
    <r>
      <rPr>
        <b/>
        <sz val="11"/>
        <color theme="1"/>
        <rFont val="Calibri"/>
        <family val="2"/>
        <charset val="186"/>
        <scheme val="minor"/>
      </rPr>
      <t xml:space="preserve"> "Vārpiņa"</t>
    </r>
  </si>
  <si>
    <r>
      <t xml:space="preserve">Dzelzavas pagasta pirmsskolas izglītības iestāde </t>
    </r>
    <r>
      <rPr>
        <b/>
        <sz val="11"/>
        <color theme="1"/>
        <rFont val="Calibri"/>
        <family val="2"/>
        <charset val="186"/>
        <scheme val="minor"/>
      </rPr>
      <t>"Rūķis"</t>
    </r>
  </si>
  <si>
    <r>
      <t>Kalsnavas pagasta pirmsskolas izglītības iestāde</t>
    </r>
    <r>
      <rPr>
        <b/>
        <sz val="11"/>
        <color theme="1"/>
        <rFont val="Calibri"/>
        <family val="2"/>
        <charset val="186"/>
        <scheme val="minor"/>
      </rPr>
      <t xml:space="preserve"> "Lācītis Pūks"</t>
    </r>
  </si>
  <si>
    <r>
      <t xml:space="preserve">Ļaudonas pagasta pirmsskolas izglītības iestāde </t>
    </r>
    <r>
      <rPr>
        <b/>
        <sz val="11"/>
        <color theme="1"/>
        <rFont val="Calibri"/>
        <family val="2"/>
        <charset val="186"/>
        <scheme val="minor"/>
      </rPr>
      <t>"Brīnumdārzs"</t>
    </r>
  </si>
  <si>
    <r>
      <t>Madonas pilsētas pirmsskolas izglītības iestāde</t>
    </r>
    <r>
      <rPr>
        <b/>
        <sz val="11"/>
        <color theme="1"/>
        <rFont val="Calibri"/>
        <family val="2"/>
        <charset val="186"/>
        <scheme val="minor"/>
      </rPr>
      <t xml:space="preserve"> "Kastanītis"</t>
    </r>
  </si>
  <si>
    <r>
      <t xml:space="preserve">Madonas pilsētas pirmsskolas izglītības iestāde </t>
    </r>
    <r>
      <rPr>
        <b/>
        <sz val="11"/>
        <color theme="1"/>
        <rFont val="Calibri"/>
        <family val="2"/>
        <charset val="186"/>
        <scheme val="minor"/>
      </rPr>
      <t>"Priedīte"</t>
    </r>
  </si>
  <si>
    <r>
      <t xml:space="preserve">Madonas pilsētas pirmsskolas izglītības iestāde </t>
    </r>
    <r>
      <rPr>
        <b/>
        <sz val="11"/>
        <color theme="1"/>
        <rFont val="Calibri"/>
        <family val="2"/>
        <charset val="186"/>
        <scheme val="minor"/>
      </rPr>
      <t>"Saulīte"</t>
    </r>
  </si>
  <si>
    <r>
      <t xml:space="preserve">Praulienas pagasta pirmsskolas izglītības iestāde </t>
    </r>
    <r>
      <rPr>
        <b/>
        <sz val="11"/>
        <color theme="1"/>
        <rFont val="Calibri"/>
        <family val="2"/>
        <charset val="186"/>
        <scheme val="minor"/>
      </rPr>
      <t>"Pasaciņa"</t>
    </r>
  </si>
  <si>
    <r>
      <rPr>
        <b/>
        <sz val="11"/>
        <color theme="1"/>
        <rFont val="Calibri"/>
        <family val="2"/>
        <charset val="186"/>
        <scheme val="minor"/>
      </rPr>
      <t>Barkavas</t>
    </r>
    <r>
      <rPr>
        <sz val="11"/>
        <color theme="1"/>
        <rFont val="Calibri"/>
        <family val="2"/>
        <charset val="186"/>
        <scheme val="minor"/>
      </rPr>
      <t xml:space="preserve"> pamatskolas pirmsskolas grupas</t>
    </r>
  </si>
  <si>
    <r>
      <rPr>
        <b/>
        <sz val="11"/>
        <color theme="1"/>
        <rFont val="Calibri"/>
        <family val="2"/>
        <charset val="186"/>
        <scheme val="minor"/>
      </rPr>
      <t>Degumnieku</t>
    </r>
    <r>
      <rPr>
        <sz val="11"/>
        <color theme="1"/>
        <rFont val="Calibri"/>
        <family val="2"/>
        <charset val="186"/>
        <scheme val="minor"/>
      </rPr>
      <t xml:space="preserve"> pamatskolas pirmsskolas izglītības grupas</t>
    </r>
  </si>
  <si>
    <r>
      <rPr>
        <b/>
        <sz val="11"/>
        <color theme="1"/>
        <rFont val="Calibri"/>
        <family val="2"/>
        <charset val="186"/>
        <scheme val="minor"/>
      </rPr>
      <t>Lazdonas</t>
    </r>
    <r>
      <rPr>
        <sz val="11"/>
        <color theme="1"/>
        <rFont val="Calibri"/>
        <family val="2"/>
        <charset val="186"/>
        <scheme val="minor"/>
      </rPr>
      <t xml:space="preserve"> pamatskolas pirmsskolas izglītības grupas</t>
    </r>
  </si>
  <si>
    <r>
      <rPr>
        <b/>
        <sz val="11"/>
        <color theme="1"/>
        <rFont val="Calibri"/>
        <family val="2"/>
        <charset val="186"/>
        <scheme val="minor"/>
      </rPr>
      <t>Liezēres</t>
    </r>
    <r>
      <rPr>
        <sz val="11"/>
        <color theme="1"/>
        <rFont val="Calibri"/>
        <family val="2"/>
        <charset val="186"/>
        <scheme val="minor"/>
      </rPr>
      <t xml:space="preserve"> pamatskolas pirmsskolas izglītības grupas</t>
    </r>
  </si>
  <si>
    <r>
      <rPr>
        <b/>
        <sz val="11"/>
        <color theme="1"/>
        <rFont val="Calibri"/>
        <family val="2"/>
        <charset val="186"/>
        <scheme val="minor"/>
      </rPr>
      <t>Vestienas</t>
    </r>
    <r>
      <rPr>
        <sz val="11"/>
        <color theme="1"/>
        <rFont val="Calibri"/>
        <family val="2"/>
        <charset val="186"/>
        <scheme val="minor"/>
      </rPr>
      <t xml:space="preserve"> pamatskolas pirmsskolas izglītības grupas</t>
    </r>
  </si>
  <si>
    <t xml:space="preserve">KOPĀ </t>
  </si>
  <si>
    <t>Budžets</t>
  </si>
  <si>
    <t>Izglītojamo skaits vecāki par 5 gadiem KOPĀ</t>
  </si>
  <si>
    <t>Kopā nosacītie izglītojamie</t>
  </si>
  <si>
    <t>Mērķdotācijas sadalījums Madonas novada pašvaldības izglītības iestādēs bērnu no piecu gadu vecuma izglītošanā nodarbināto pirmsskolas izglītības pedagoģisko darbinieku darba samaksai un valsts sociālās apdrošināšanas obligātajām iemaksām no 2020.gada septembra līdz decembrim.</t>
  </si>
  <si>
    <t>Pielikums</t>
  </si>
  <si>
    <t>30.09.2020. lēmumam Nr.402</t>
  </si>
  <si>
    <t>(protokols Nr.20, 24.p.)</t>
  </si>
  <si>
    <t>Madonas novada pašvaldības domes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</si>
</sst>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9" x14ac:knownFonts="1">
    <font>
      <sz val="11"/>
      <color theme="1"/>
      <name val="Calibri"/>
      <family val="2"/>
      <charset val="186"/>
      <scheme val="minor"/>
    </font>
    <font>
      <b/>
      <sz val="11"/>
      <color theme="1"/>
      <name val="Calibri"/>
      <family val="2"/>
      <charset val="186"/>
      <scheme val="minor"/>
    </font>
    <font>
      <b/>
      <sz val="18"/>
      <color theme="1"/>
      <name val="Calibri"/>
      <family val="2"/>
      <charset val="186"/>
      <scheme val="minor"/>
    </font>
    <font>
      <sz val="11"/>
      <color indexed="8"/>
      <name val="Calibri"/>
      <family val="2"/>
      <charset val="186"/>
      <scheme val="minor"/>
    </font>
    <font>
      <sz val="11"/>
      <color theme="1"/>
      <name val="Times New Roman"/>
      <family val="1"/>
      <charset val="186"/>
    </font>
    <font>
      <b/>
      <sz val="11"/>
      <color theme="1"/>
      <name val="Times New Roman"/>
      <family val="1"/>
      <charset val="186"/>
    </font>
    <font>
      <b/>
      <sz val="12"/>
      <color theme="1"/>
      <name val="Calibri"/>
      <family val="2"/>
      <charset val="186"/>
      <scheme val="minor"/>
    </font>
    <font>
      <sz val="12"/>
      <color theme="1"/>
      <name val="Times New Roman"/>
      <family val="1"/>
      <charset val="186"/>
    </font>
    <font>
      <b/>
      <sz val="16"/>
      <color theme="1"/>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NumberFormat="1" applyFont="1" applyBorder="1" applyAlignment="1">
      <alignment horizontal="center" vertical="center"/>
    </xf>
    <xf numFmtId="49" fontId="0" fillId="0" borderId="1" xfId="0" applyNumberFormat="1" applyFont="1" applyFill="1" applyBorder="1" applyAlignment="1">
      <alignment horizontal="left" vertical="center" wrapText="1"/>
    </xf>
    <xf numFmtId="0" fontId="3" fillId="0" borderId="1" xfId="0" applyFont="1" applyBorder="1" applyAlignment="1" applyProtection="1">
      <alignment horizontal="center" vertical="center" wrapText="1" readingOrder="1"/>
      <protection locked="0"/>
    </xf>
    <xf numFmtId="1" fontId="0"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wrapText="1" readingOrder="1"/>
      <protection locked="0"/>
    </xf>
    <xf numFmtId="1" fontId="4" fillId="0" borderId="1" xfId="0" applyNumberFormat="1" applyFont="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0" applyNumberFormat="1" applyFont="1" applyBorder="1" applyAlignment="1">
      <alignment horizontal="left" vertical="center"/>
    </xf>
    <xf numFmtId="165" fontId="4" fillId="0" borderId="1" xfId="0" applyNumberFormat="1" applyFont="1" applyBorder="1" applyAlignment="1">
      <alignment horizontal="center" vertical="center"/>
    </xf>
    <xf numFmtId="49" fontId="4" fillId="0" borderId="0" xfId="0" applyNumberFormat="1" applyFont="1" applyAlignment="1">
      <alignment horizontal="left" vertical="center"/>
    </xf>
    <xf numFmtId="1" fontId="0" fillId="0" borderId="1" xfId="0" applyNumberFormat="1" applyFont="1" applyBorder="1" applyAlignment="1">
      <alignment horizontal="center" vertical="center"/>
    </xf>
    <xf numFmtId="1" fontId="1" fillId="0" borderId="1" xfId="0" applyNumberFormat="1" applyFont="1" applyFill="1" applyBorder="1" applyAlignment="1">
      <alignment horizontal="center" vertical="center"/>
    </xf>
    <xf numFmtId="49" fontId="0" fillId="0" borderId="1" xfId="0" applyNumberFormat="1" applyFont="1" applyBorder="1" applyAlignment="1">
      <alignment horizontal="left" vertical="center" wrapText="1"/>
    </xf>
    <xf numFmtId="2" fontId="7" fillId="0" borderId="0" xfId="0" applyNumberFormat="1" applyFont="1" applyBorder="1" applyAlignment="1">
      <alignment vertical="center"/>
    </xf>
    <xf numFmtId="2" fontId="7" fillId="0" borderId="0" xfId="0" applyNumberFormat="1" applyFont="1" applyBorder="1" applyAlignment="1">
      <alignment vertical="center" wrapText="1"/>
    </xf>
    <xf numFmtId="1" fontId="8" fillId="0" borderId="0" xfId="0" applyNumberFormat="1" applyFont="1" applyBorder="1" applyAlignment="1">
      <alignment horizontal="center" vertical="center" wrapText="1"/>
    </xf>
    <xf numFmtId="49" fontId="4" fillId="0" borderId="0" xfId="0" applyNumberFormat="1" applyFont="1" applyBorder="1"/>
    <xf numFmtId="0" fontId="0" fillId="0" borderId="0" xfId="0" applyAlignment="1">
      <alignment wrapText="1"/>
    </xf>
    <xf numFmtId="0" fontId="0" fillId="0" borderId="0" xfId="0" applyFill="1" applyBorder="1" applyAlignment="1">
      <alignment wrapText="1"/>
    </xf>
    <xf numFmtId="0" fontId="1"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0" fillId="3" borderId="1" xfId="0" applyFill="1" applyBorder="1" applyAlignment="1">
      <alignment horizontal="center" vertical="center" wrapText="1"/>
    </xf>
    <xf numFmtId="164" fontId="4" fillId="3"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xf>
    <xf numFmtId="0" fontId="1" fillId="0" borderId="1" xfId="0" applyFont="1" applyBorder="1" applyAlignment="1">
      <alignment vertical="center" wrapText="1"/>
    </xf>
    <xf numFmtId="0" fontId="2" fillId="0" borderId="0" xfId="0" applyFont="1" applyBorder="1" applyAlignment="1">
      <alignment horizontal="center" wrapText="1"/>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vertical="center"/>
    </xf>
    <xf numFmtId="0" fontId="0" fillId="0" borderId="1" xfId="0" applyFill="1" applyBorder="1" applyAlignment="1">
      <alignment vertical="center" wrapText="1"/>
    </xf>
    <xf numFmtId="0" fontId="0" fillId="0" borderId="1" xfId="0" applyBorder="1" applyAlignment="1">
      <alignment vertical="center" wrapText="1"/>
    </xf>
    <xf numFmtId="0" fontId="6" fillId="0" borderId="0" xfId="0" applyFont="1" applyBorder="1" applyAlignment="1">
      <alignment horizontal="center" wrapText="1"/>
    </xf>
    <xf numFmtId="0" fontId="0" fillId="0" borderId="0" xfId="0" applyAlignment="1">
      <alignment horizontal="right"/>
    </xf>
    <xf numFmtId="0" fontId="0" fillId="0" borderId="0" xfId="0" applyAlignment="1">
      <alignment horizontal="right"/>
    </xf>
    <xf numFmtId="0" fontId="1" fillId="0" borderId="1" xfId="0" applyNumberFormat="1" applyFont="1" applyFill="1" applyBorder="1" applyAlignment="1">
      <alignment horizontal="right"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abSelected="1" topLeftCell="A6" workbookViewId="0">
      <selection activeCell="X10" sqref="X10"/>
    </sheetView>
  </sheetViews>
  <sheetFormatPr defaultRowHeight="15" x14ac:dyDescent="0.25"/>
  <cols>
    <col min="2" max="2" width="30.42578125" customWidth="1"/>
    <col min="3" max="3" width="10.85546875" hidden="1" customWidth="1"/>
    <col min="4" max="4" width="12" hidden="1" customWidth="1"/>
    <col min="5" max="5" width="10.7109375" customWidth="1"/>
    <col min="6" max="6" width="10.28515625" hidden="1" customWidth="1"/>
    <col min="7" max="7" width="11.42578125" hidden="1" customWidth="1"/>
    <col min="8" max="8" width="13.42578125" customWidth="1"/>
    <col min="9" max="9" width="12.28515625" hidden="1" customWidth="1"/>
    <col min="10" max="10" width="12.42578125" hidden="1" customWidth="1"/>
    <col min="11" max="11" width="13" hidden="1" customWidth="1"/>
    <col min="12" max="12" width="14" hidden="1" customWidth="1"/>
    <col min="13" max="13" width="11.5703125" hidden="1" customWidth="1"/>
    <col min="14" max="14" width="12.5703125" hidden="1" customWidth="1"/>
    <col min="15" max="15" width="11.7109375" hidden="1" customWidth="1"/>
    <col min="16" max="16" width="14" hidden="1" customWidth="1"/>
    <col min="17" max="17" width="11.42578125" hidden="1" customWidth="1"/>
    <col min="18" max="18" width="12" hidden="1" customWidth="1"/>
    <col min="19" max="19" width="13" customWidth="1"/>
    <col min="20" max="20" width="14" customWidth="1"/>
    <col min="21" max="21" width="14.28515625" customWidth="1"/>
  </cols>
  <sheetData>
    <row r="1" spans="1:21" x14ac:dyDescent="0.25">
      <c r="U1" s="38" t="s">
        <v>36</v>
      </c>
    </row>
    <row r="2" spans="1:21" x14ac:dyDescent="0.25">
      <c r="S2" s="39" t="s">
        <v>39</v>
      </c>
      <c r="T2" s="39"/>
      <c r="U2" s="39"/>
    </row>
    <row r="3" spans="1:21" x14ac:dyDescent="0.25">
      <c r="T3" s="39" t="s">
        <v>37</v>
      </c>
      <c r="U3" s="39"/>
    </row>
    <row r="4" spans="1:21" x14ac:dyDescent="0.25">
      <c r="T4" s="39" t="s">
        <v>38</v>
      </c>
      <c r="U4" s="39"/>
    </row>
    <row r="5" spans="1:21" ht="66.75" customHeight="1" x14ac:dyDescent="0.25">
      <c r="A5" s="37" t="s">
        <v>35</v>
      </c>
      <c r="B5" s="37"/>
      <c r="C5" s="37"/>
      <c r="D5" s="37"/>
      <c r="E5" s="37"/>
      <c r="F5" s="37"/>
      <c r="G5" s="37"/>
      <c r="H5" s="37"/>
      <c r="I5" s="37"/>
      <c r="J5" s="37"/>
      <c r="K5" s="37"/>
      <c r="L5" s="37"/>
      <c r="M5" s="37"/>
      <c r="N5" s="37"/>
      <c r="O5" s="37"/>
      <c r="P5" s="37"/>
      <c r="Q5" s="37"/>
      <c r="R5" s="37"/>
      <c r="S5" s="37"/>
      <c r="T5" s="37"/>
      <c r="U5" s="37"/>
    </row>
    <row r="6" spans="1:21" ht="25.5" customHeight="1" x14ac:dyDescent="0.35">
      <c r="A6" s="31"/>
      <c r="B6" s="31"/>
      <c r="C6" s="31"/>
      <c r="D6" s="31"/>
      <c r="E6" s="31"/>
      <c r="F6" s="31"/>
      <c r="G6" s="31"/>
      <c r="H6" s="31"/>
      <c r="I6" s="31"/>
      <c r="J6" s="31"/>
      <c r="K6" s="31"/>
      <c r="L6" s="31"/>
      <c r="M6" s="31"/>
      <c r="N6" s="31"/>
      <c r="O6" s="31"/>
      <c r="P6" s="31"/>
      <c r="Q6" s="31"/>
      <c r="R6" s="31"/>
    </row>
    <row r="7" spans="1:21" ht="75" x14ac:dyDescent="0.25">
      <c r="A7" s="30" t="s">
        <v>0</v>
      </c>
      <c r="B7" s="30" t="s">
        <v>1</v>
      </c>
      <c r="C7" s="1" t="s">
        <v>3</v>
      </c>
      <c r="D7" s="1" t="s">
        <v>2</v>
      </c>
      <c r="E7" s="2" t="s">
        <v>33</v>
      </c>
      <c r="F7" s="3" t="s">
        <v>4</v>
      </c>
      <c r="G7" s="3" t="s">
        <v>5</v>
      </c>
      <c r="H7" s="24" t="s">
        <v>34</v>
      </c>
      <c r="I7" s="26" t="s">
        <v>6</v>
      </c>
      <c r="J7" s="32" t="s">
        <v>7</v>
      </c>
      <c r="K7" s="33" t="s">
        <v>8</v>
      </c>
      <c r="L7" s="32" t="s">
        <v>9</v>
      </c>
      <c r="M7" s="34" t="s">
        <v>10</v>
      </c>
      <c r="N7" s="34" t="s">
        <v>11</v>
      </c>
      <c r="O7" s="26" t="s">
        <v>12</v>
      </c>
      <c r="P7" s="32" t="s">
        <v>13</v>
      </c>
      <c r="Q7" s="34" t="s">
        <v>10</v>
      </c>
      <c r="R7" s="34" t="s">
        <v>11</v>
      </c>
      <c r="S7" s="35" t="s">
        <v>14</v>
      </c>
      <c r="T7" s="36" t="s">
        <v>15</v>
      </c>
      <c r="U7" s="34" t="s">
        <v>16</v>
      </c>
    </row>
    <row r="8" spans="1:21" s="14" customFormat="1" ht="30" x14ac:dyDescent="0.25">
      <c r="A8" s="4">
        <v>1</v>
      </c>
      <c r="B8" s="5" t="s">
        <v>17</v>
      </c>
      <c r="C8" s="8">
        <v>12</v>
      </c>
      <c r="D8" s="7">
        <v>1</v>
      </c>
      <c r="E8" s="9">
        <f>SUM(C8:D8)</f>
        <v>13</v>
      </c>
      <c r="F8" s="10">
        <v>2</v>
      </c>
      <c r="G8" s="10">
        <f>C8*1</f>
        <v>12</v>
      </c>
      <c r="H8" s="25">
        <f>F8+G8</f>
        <v>14</v>
      </c>
      <c r="I8" s="27">
        <f>H8/10.5</f>
        <v>1.3333333333333333</v>
      </c>
      <c r="J8" s="11">
        <f>ROUND(I8*790,0)</f>
        <v>1053</v>
      </c>
      <c r="K8" s="11">
        <v>32.47</v>
      </c>
      <c r="L8" s="12">
        <f>J8+K8</f>
        <v>1085.47</v>
      </c>
      <c r="M8" s="11">
        <f>ROUND(L8*1.2409,0)</f>
        <v>1347</v>
      </c>
      <c r="N8" s="11">
        <f>M8*4</f>
        <v>5388</v>
      </c>
      <c r="O8" s="29">
        <f>E8/200</f>
        <v>6.5000000000000002E-2</v>
      </c>
      <c r="P8" s="11">
        <f>ROUND(O8*790,0)</f>
        <v>51</v>
      </c>
      <c r="Q8" s="11">
        <f>ROUND(P8*1.2409,0)</f>
        <v>63</v>
      </c>
      <c r="R8" s="11">
        <f>Q8*4</f>
        <v>252</v>
      </c>
      <c r="S8" s="13">
        <f>L8+P8</f>
        <v>1136.47</v>
      </c>
      <c r="T8" s="9">
        <f>M8+Q8</f>
        <v>1410</v>
      </c>
      <c r="U8" s="9">
        <f>N8+R8</f>
        <v>5640</v>
      </c>
    </row>
    <row r="9" spans="1:21" s="14" customFormat="1" ht="30" x14ac:dyDescent="0.25">
      <c r="A9" s="4">
        <v>2</v>
      </c>
      <c r="B9" s="5" t="s">
        <v>18</v>
      </c>
      <c r="C9" s="6">
        <v>31</v>
      </c>
      <c r="D9" s="15">
        <v>7</v>
      </c>
      <c r="E9" s="9">
        <f t="shared" ref="E9:E21" si="0">SUM(C9:D9)</f>
        <v>38</v>
      </c>
      <c r="F9" s="10">
        <v>15</v>
      </c>
      <c r="G9" s="10">
        <f t="shared" ref="G9:G21" si="1">C9*1</f>
        <v>31</v>
      </c>
      <c r="H9" s="25">
        <f t="shared" ref="H9:H21" si="2">F9+G9</f>
        <v>46</v>
      </c>
      <c r="I9" s="27">
        <f t="shared" ref="I9:I21" si="3">H9/10.5</f>
        <v>4.3809523809523814</v>
      </c>
      <c r="J9" s="11">
        <f t="shared" ref="J9:J21" si="4">ROUND(I9*790,0)</f>
        <v>3461</v>
      </c>
      <c r="K9" s="11">
        <v>106.17</v>
      </c>
      <c r="L9" s="12">
        <f t="shared" ref="L9:L21" si="5">J9+K9</f>
        <v>3567.17</v>
      </c>
      <c r="M9" s="11">
        <f>ROUND(L9*1.2409,0)</f>
        <v>4427</v>
      </c>
      <c r="N9" s="11">
        <f t="shared" ref="N9:N21" si="6">M9*4</f>
        <v>17708</v>
      </c>
      <c r="O9" s="29">
        <f t="shared" ref="O9:O21" si="7">E9/200</f>
        <v>0.19</v>
      </c>
      <c r="P9" s="11">
        <f t="shared" ref="P9:P21" si="8">ROUND(O9*790,0)</f>
        <v>150</v>
      </c>
      <c r="Q9" s="11">
        <f>ROUND(P9*1.2409,0)</f>
        <v>186</v>
      </c>
      <c r="R9" s="11">
        <f t="shared" ref="R9:R21" si="9">Q9*4</f>
        <v>744</v>
      </c>
      <c r="S9" s="13">
        <f t="shared" ref="S9:U21" si="10">L9+P9</f>
        <v>3717.17</v>
      </c>
      <c r="T9" s="9">
        <f t="shared" si="10"/>
        <v>4613</v>
      </c>
      <c r="U9" s="9">
        <f t="shared" si="10"/>
        <v>18452</v>
      </c>
    </row>
    <row r="10" spans="1:21" s="14" customFormat="1" ht="30" x14ac:dyDescent="0.25">
      <c r="A10" s="4">
        <v>3</v>
      </c>
      <c r="B10" s="5" t="s">
        <v>19</v>
      </c>
      <c r="C10" s="6">
        <v>16</v>
      </c>
      <c r="D10" s="7"/>
      <c r="E10" s="9">
        <f t="shared" si="0"/>
        <v>16</v>
      </c>
      <c r="F10" s="10"/>
      <c r="G10" s="10">
        <f t="shared" si="1"/>
        <v>16</v>
      </c>
      <c r="H10" s="25">
        <f t="shared" si="2"/>
        <v>16</v>
      </c>
      <c r="I10" s="27">
        <f t="shared" si="3"/>
        <v>1.5238095238095237</v>
      </c>
      <c r="J10" s="11">
        <f t="shared" si="4"/>
        <v>1204</v>
      </c>
      <c r="K10" s="11">
        <v>37.25</v>
      </c>
      <c r="L10" s="12">
        <f t="shared" si="5"/>
        <v>1241.25</v>
      </c>
      <c r="M10" s="11">
        <f t="shared" ref="M10:M21" si="11">ROUND(L10*1.2409,0)</f>
        <v>1540</v>
      </c>
      <c r="N10" s="11">
        <f t="shared" si="6"/>
        <v>6160</v>
      </c>
      <c r="O10" s="29">
        <f t="shared" si="7"/>
        <v>0.08</v>
      </c>
      <c r="P10" s="11">
        <f t="shared" si="8"/>
        <v>63</v>
      </c>
      <c r="Q10" s="11">
        <f t="shared" ref="Q10:Q21" si="12">ROUND(P10*1.2409,0)</f>
        <v>78</v>
      </c>
      <c r="R10" s="11">
        <f t="shared" si="9"/>
        <v>312</v>
      </c>
      <c r="S10" s="13">
        <f t="shared" si="10"/>
        <v>1304.25</v>
      </c>
      <c r="T10" s="9">
        <f t="shared" si="10"/>
        <v>1618</v>
      </c>
      <c r="U10" s="9">
        <f t="shared" si="10"/>
        <v>6472</v>
      </c>
    </row>
    <row r="11" spans="1:21" s="14" customFormat="1" ht="30" x14ac:dyDescent="0.25">
      <c r="A11" s="4">
        <v>4</v>
      </c>
      <c r="B11" s="5" t="s">
        <v>20</v>
      </c>
      <c r="C11" s="6">
        <v>36</v>
      </c>
      <c r="D11" s="7"/>
      <c r="E11" s="9">
        <f t="shared" si="0"/>
        <v>36</v>
      </c>
      <c r="F11" s="10"/>
      <c r="G11" s="10">
        <f t="shared" si="1"/>
        <v>36</v>
      </c>
      <c r="H11" s="25">
        <f t="shared" si="2"/>
        <v>36</v>
      </c>
      <c r="I11" s="27">
        <f t="shared" si="3"/>
        <v>3.4285714285714284</v>
      </c>
      <c r="J11" s="11">
        <f t="shared" si="4"/>
        <v>2709</v>
      </c>
      <c r="K11" s="11">
        <v>83.82</v>
      </c>
      <c r="L11" s="12">
        <f t="shared" si="5"/>
        <v>2792.82</v>
      </c>
      <c r="M11" s="11">
        <f t="shared" si="11"/>
        <v>3466</v>
      </c>
      <c r="N11" s="11">
        <f t="shared" si="6"/>
        <v>13864</v>
      </c>
      <c r="O11" s="29">
        <f t="shared" si="7"/>
        <v>0.18</v>
      </c>
      <c r="P11" s="11">
        <f t="shared" si="8"/>
        <v>142</v>
      </c>
      <c r="Q11" s="11">
        <f t="shared" si="12"/>
        <v>176</v>
      </c>
      <c r="R11" s="11">
        <f t="shared" si="9"/>
        <v>704</v>
      </c>
      <c r="S11" s="13">
        <f t="shared" si="10"/>
        <v>2934.82</v>
      </c>
      <c r="T11" s="9">
        <f t="shared" si="10"/>
        <v>3642</v>
      </c>
      <c r="U11" s="9">
        <f t="shared" si="10"/>
        <v>14568</v>
      </c>
    </row>
    <row r="12" spans="1:21" s="14" customFormat="1" ht="30" x14ac:dyDescent="0.25">
      <c r="A12" s="4">
        <v>5</v>
      </c>
      <c r="B12" s="5" t="s">
        <v>21</v>
      </c>
      <c r="C12" s="6">
        <v>25</v>
      </c>
      <c r="D12" s="7">
        <v>3</v>
      </c>
      <c r="E12" s="9">
        <f t="shared" si="0"/>
        <v>28</v>
      </c>
      <c r="F12" s="10">
        <v>8</v>
      </c>
      <c r="G12" s="10">
        <f t="shared" si="1"/>
        <v>25</v>
      </c>
      <c r="H12" s="25">
        <f t="shared" si="2"/>
        <v>33</v>
      </c>
      <c r="I12" s="27">
        <f t="shared" si="3"/>
        <v>3.1428571428571428</v>
      </c>
      <c r="J12" s="11">
        <f t="shared" si="4"/>
        <v>2483</v>
      </c>
      <c r="K12" s="11">
        <v>76.25</v>
      </c>
      <c r="L12" s="12">
        <f t="shared" si="5"/>
        <v>2559.25</v>
      </c>
      <c r="M12" s="11">
        <f t="shared" si="11"/>
        <v>3176</v>
      </c>
      <c r="N12" s="11">
        <f t="shared" si="6"/>
        <v>12704</v>
      </c>
      <c r="O12" s="29">
        <f t="shared" si="7"/>
        <v>0.14000000000000001</v>
      </c>
      <c r="P12" s="11">
        <f t="shared" si="8"/>
        <v>111</v>
      </c>
      <c r="Q12" s="11">
        <f t="shared" si="12"/>
        <v>138</v>
      </c>
      <c r="R12" s="11">
        <f t="shared" si="9"/>
        <v>552</v>
      </c>
      <c r="S12" s="13">
        <f t="shared" si="10"/>
        <v>2670.25</v>
      </c>
      <c r="T12" s="9">
        <f t="shared" si="10"/>
        <v>3314</v>
      </c>
      <c r="U12" s="9">
        <f t="shared" si="10"/>
        <v>13256</v>
      </c>
    </row>
    <row r="13" spans="1:21" s="14" customFormat="1" ht="30" x14ac:dyDescent="0.25">
      <c r="A13" s="4">
        <v>6</v>
      </c>
      <c r="B13" s="5" t="s">
        <v>22</v>
      </c>
      <c r="C13" s="6">
        <v>46</v>
      </c>
      <c r="D13" s="7"/>
      <c r="E13" s="9">
        <f t="shared" si="0"/>
        <v>46</v>
      </c>
      <c r="F13" s="10"/>
      <c r="G13" s="10">
        <f t="shared" si="1"/>
        <v>46</v>
      </c>
      <c r="H13" s="25">
        <f t="shared" si="2"/>
        <v>46</v>
      </c>
      <c r="I13" s="27">
        <f>H13/13</f>
        <v>3.5384615384615383</v>
      </c>
      <c r="J13" s="11">
        <f t="shared" si="4"/>
        <v>2795</v>
      </c>
      <c r="K13" s="11">
        <v>87.52</v>
      </c>
      <c r="L13" s="12">
        <f t="shared" si="5"/>
        <v>2882.52</v>
      </c>
      <c r="M13" s="11">
        <f t="shared" si="11"/>
        <v>3577</v>
      </c>
      <c r="N13" s="11">
        <f t="shared" si="6"/>
        <v>14308</v>
      </c>
      <c r="O13" s="29">
        <f t="shared" si="7"/>
        <v>0.23</v>
      </c>
      <c r="P13" s="11">
        <f>ROUND(O13*790,0)</f>
        <v>182</v>
      </c>
      <c r="Q13" s="11">
        <f t="shared" si="12"/>
        <v>226</v>
      </c>
      <c r="R13" s="11">
        <f t="shared" si="9"/>
        <v>904</v>
      </c>
      <c r="S13" s="13">
        <f t="shared" si="10"/>
        <v>3064.52</v>
      </c>
      <c r="T13" s="9">
        <f t="shared" si="10"/>
        <v>3803</v>
      </c>
      <c r="U13" s="9">
        <f t="shared" si="10"/>
        <v>15212</v>
      </c>
    </row>
    <row r="14" spans="1:21" s="14" customFormat="1" ht="30" x14ac:dyDescent="0.25">
      <c r="A14" s="4">
        <v>7</v>
      </c>
      <c r="B14" s="5" t="s">
        <v>23</v>
      </c>
      <c r="C14" s="6">
        <v>93</v>
      </c>
      <c r="D14" s="7"/>
      <c r="E14" s="9">
        <f t="shared" si="0"/>
        <v>93</v>
      </c>
      <c r="F14" s="10"/>
      <c r="G14" s="10">
        <f t="shared" si="1"/>
        <v>93</v>
      </c>
      <c r="H14" s="25">
        <f t="shared" si="2"/>
        <v>93</v>
      </c>
      <c r="I14" s="27">
        <f t="shared" ref="I14:I15" si="13">H14/13</f>
        <v>7.1538461538461542</v>
      </c>
      <c r="J14" s="11">
        <f t="shared" si="4"/>
        <v>5652</v>
      </c>
      <c r="K14" s="11">
        <v>176.96</v>
      </c>
      <c r="L14" s="12">
        <f t="shared" si="5"/>
        <v>5828.96</v>
      </c>
      <c r="M14" s="11">
        <f t="shared" si="11"/>
        <v>7233</v>
      </c>
      <c r="N14" s="11">
        <f t="shared" si="6"/>
        <v>28932</v>
      </c>
      <c r="O14" s="29">
        <f t="shared" si="7"/>
        <v>0.46500000000000002</v>
      </c>
      <c r="P14" s="11">
        <f t="shared" si="8"/>
        <v>367</v>
      </c>
      <c r="Q14" s="11">
        <f t="shared" si="12"/>
        <v>455</v>
      </c>
      <c r="R14" s="11">
        <f t="shared" si="9"/>
        <v>1820</v>
      </c>
      <c r="S14" s="13">
        <f t="shared" si="10"/>
        <v>6195.96</v>
      </c>
      <c r="T14" s="9">
        <f t="shared" si="10"/>
        <v>7688</v>
      </c>
      <c r="U14" s="9">
        <f t="shared" si="10"/>
        <v>30752</v>
      </c>
    </row>
    <row r="15" spans="1:21" s="14" customFormat="1" ht="30" x14ac:dyDescent="0.25">
      <c r="A15" s="4">
        <v>8</v>
      </c>
      <c r="B15" s="5" t="s">
        <v>24</v>
      </c>
      <c r="C15" s="6">
        <v>120</v>
      </c>
      <c r="D15" s="7">
        <v>7</v>
      </c>
      <c r="E15" s="9">
        <f t="shared" si="0"/>
        <v>127</v>
      </c>
      <c r="F15" s="10">
        <v>20</v>
      </c>
      <c r="G15" s="10">
        <f t="shared" si="1"/>
        <v>120</v>
      </c>
      <c r="H15" s="25">
        <f t="shared" si="2"/>
        <v>140</v>
      </c>
      <c r="I15" s="27">
        <f t="shared" si="13"/>
        <v>10.76923076923077</v>
      </c>
      <c r="J15" s="11">
        <f t="shared" si="4"/>
        <v>8508</v>
      </c>
      <c r="K15" s="11">
        <v>264.87</v>
      </c>
      <c r="L15" s="12">
        <f t="shared" si="5"/>
        <v>8772.8700000000008</v>
      </c>
      <c r="M15" s="11">
        <f t="shared" si="11"/>
        <v>10886</v>
      </c>
      <c r="N15" s="11">
        <f t="shared" si="6"/>
        <v>43544</v>
      </c>
      <c r="O15" s="29">
        <f t="shared" si="7"/>
        <v>0.63500000000000001</v>
      </c>
      <c r="P15" s="11">
        <f t="shared" si="8"/>
        <v>502</v>
      </c>
      <c r="Q15" s="11">
        <f t="shared" si="12"/>
        <v>623</v>
      </c>
      <c r="R15" s="11">
        <f t="shared" si="9"/>
        <v>2492</v>
      </c>
      <c r="S15" s="13">
        <f t="shared" si="10"/>
        <v>9274.8700000000008</v>
      </c>
      <c r="T15" s="9">
        <f t="shared" si="10"/>
        <v>11509</v>
      </c>
      <c r="U15" s="9">
        <f t="shared" si="10"/>
        <v>46036</v>
      </c>
    </row>
    <row r="16" spans="1:21" s="14" customFormat="1" ht="30" x14ac:dyDescent="0.25">
      <c r="A16" s="4">
        <v>9</v>
      </c>
      <c r="B16" s="5" t="s">
        <v>25</v>
      </c>
      <c r="C16" s="6">
        <v>45</v>
      </c>
      <c r="D16" s="7">
        <v>8</v>
      </c>
      <c r="E16" s="9">
        <f t="shared" si="0"/>
        <v>53</v>
      </c>
      <c r="F16" s="10">
        <v>24</v>
      </c>
      <c r="G16" s="10">
        <f t="shared" si="1"/>
        <v>45</v>
      </c>
      <c r="H16" s="25">
        <f t="shared" si="2"/>
        <v>69</v>
      </c>
      <c r="I16" s="27">
        <f t="shared" si="3"/>
        <v>6.5714285714285712</v>
      </c>
      <c r="J16" s="11">
        <f t="shared" si="4"/>
        <v>5191</v>
      </c>
      <c r="K16" s="11">
        <v>158.77000000000001</v>
      </c>
      <c r="L16" s="12">
        <f t="shared" si="5"/>
        <v>5349.77</v>
      </c>
      <c r="M16" s="11">
        <f t="shared" si="11"/>
        <v>6639</v>
      </c>
      <c r="N16" s="11">
        <f t="shared" si="6"/>
        <v>26556</v>
      </c>
      <c r="O16" s="29">
        <f t="shared" si="7"/>
        <v>0.26500000000000001</v>
      </c>
      <c r="P16" s="11">
        <f t="shared" si="8"/>
        <v>209</v>
      </c>
      <c r="Q16" s="11">
        <f t="shared" si="12"/>
        <v>259</v>
      </c>
      <c r="R16" s="11">
        <f t="shared" si="9"/>
        <v>1036</v>
      </c>
      <c r="S16" s="13">
        <f t="shared" si="10"/>
        <v>5558.77</v>
      </c>
      <c r="T16" s="9">
        <f t="shared" si="10"/>
        <v>6898</v>
      </c>
      <c r="U16" s="9">
        <f t="shared" si="10"/>
        <v>27592</v>
      </c>
    </row>
    <row r="17" spans="1:21" s="14" customFormat="1" ht="30" x14ac:dyDescent="0.25">
      <c r="A17" s="4">
        <v>10</v>
      </c>
      <c r="B17" s="5" t="s">
        <v>26</v>
      </c>
      <c r="C17" s="6">
        <v>21</v>
      </c>
      <c r="D17" s="16"/>
      <c r="E17" s="9">
        <f t="shared" si="0"/>
        <v>21</v>
      </c>
      <c r="F17" s="10"/>
      <c r="G17" s="10">
        <f t="shared" si="1"/>
        <v>21</v>
      </c>
      <c r="H17" s="25">
        <f t="shared" si="2"/>
        <v>21</v>
      </c>
      <c r="I17" s="27">
        <f t="shared" si="3"/>
        <v>2</v>
      </c>
      <c r="J17" s="11">
        <f t="shared" si="4"/>
        <v>1580</v>
      </c>
      <c r="K17" s="11">
        <v>48.89</v>
      </c>
      <c r="L17" s="12">
        <f t="shared" si="5"/>
        <v>1628.89</v>
      </c>
      <c r="M17" s="11">
        <f t="shared" si="11"/>
        <v>2021</v>
      </c>
      <c r="N17" s="11">
        <f t="shared" si="6"/>
        <v>8084</v>
      </c>
      <c r="O17" s="29">
        <f t="shared" si="7"/>
        <v>0.105</v>
      </c>
      <c r="P17" s="11">
        <f t="shared" si="8"/>
        <v>83</v>
      </c>
      <c r="Q17" s="11">
        <f t="shared" si="12"/>
        <v>103</v>
      </c>
      <c r="R17" s="11">
        <f t="shared" si="9"/>
        <v>412</v>
      </c>
      <c r="S17" s="13">
        <f t="shared" si="10"/>
        <v>1711.89</v>
      </c>
      <c r="T17" s="9">
        <f t="shared" si="10"/>
        <v>2124</v>
      </c>
      <c r="U17" s="9">
        <f t="shared" si="10"/>
        <v>8496</v>
      </c>
    </row>
    <row r="18" spans="1:21" s="14" customFormat="1" ht="30" x14ac:dyDescent="0.25">
      <c r="A18" s="4">
        <v>11</v>
      </c>
      <c r="B18" s="5" t="s">
        <v>27</v>
      </c>
      <c r="C18" s="6">
        <v>11</v>
      </c>
      <c r="D18" s="16"/>
      <c r="E18" s="9">
        <f t="shared" si="0"/>
        <v>11</v>
      </c>
      <c r="F18" s="10"/>
      <c r="G18" s="10">
        <f t="shared" si="1"/>
        <v>11</v>
      </c>
      <c r="H18" s="25">
        <f t="shared" si="2"/>
        <v>11</v>
      </c>
      <c r="I18" s="27">
        <f t="shared" si="3"/>
        <v>1.0476190476190477</v>
      </c>
      <c r="J18" s="11">
        <f t="shared" si="4"/>
        <v>828</v>
      </c>
      <c r="K18" s="11">
        <v>25.62</v>
      </c>
      <c r="L18" s="12">
        <f t="shared" si="5"/>
        <v>853.62</v>
      </c>
      <c r="M18" s="11">
        <f t="shared" si="11"/>
        <v>1059</v>
      </c>
      <c r="N18" s="11">
        <f t="shared" si="6"/>
        <v>4236</v>
      </c>
      <c r="O18" s="29">
        <f t="shared" si="7"/>
        <v>5.5E-2</v>
      </c>
      <c r="P18" s="11">
        <f t="shared" si="8"/>
        <v>43</v>
      </c>
      <c r="Q18" s="11">
        <f t="shared" si="12"/>
        <v>53</v>
      </c>
      <c r="R18" s="11">
        <f t="shared" si="9"/>
        <v>212</v>
      </c>
      <c r="S18" s="13">
        <f t="shared" si="10"/>
        <v>896.62</v>
      </c>
      <c r="T18" s="9">
        <f t="shared" si="10"/>
        <v>1112</v>
      </c>
      <c r="U18" s="9">
        <f t="shared" si="10"/>
        <v>4448</v>
      </c>
    </row>
    <row r="19" spans="1:21" s="14" customFormat="1" ht="30" x14ac:dyDescent="0.25">
      <c r="A19" s="4">
        <v>12</v>
      </c>
      <c r="B19" s="5" t="s">
        <v>28</v>
      </c>
      <c r="C19" s="6">
        <v>9</v>
      </c>
      <c r="D19" s="16"/>
      <c r="E19" s="9">
        <f t="shared" si="0"/>
        <v>9</v>
      </c>
      <c r="F19" s="10"/>
      <c r="G19" s="10">
        <f t="shared" si="1"/>
        <v>9</v>
      </c>
      <c r="H19" s="25">
        <f t="shared" si="2"/>
        <v>9</v>
      </c>
      <c r="I19" s="27">
        <f t="shared" si="3"/>
        <v>0.8571428571428571</v>
      </c>
      <c r="J19" s="11">
        <f t="shared" si="4"/>
        <v>677</v>
      </c>
      <c r="K19" s="11">
        <v>20.95</v>
      </c>
      <c r="L19" s="12">
        <f t="shared" si="5"/>
        <v>697.95</v>
      </c>
      <c r="M19" s="11">
        <f t="shared" si="11"/>
        <v>866</v>
      </c>
      <c r="N19" s="11">
        <f t="shared" si="6"/>
        <v>3464</v>
      </c>
      <c r="O19" s="29">
        <f t="shared" si="7"/>
        <v>4.4999999999999998E-2</v>
      </c>
      <c r="P19" s="11">
        <f t="shared" si="8"/>
        <v>36</v>
      </c>
      <c r="Q19" s="11">
        <f t="shared" si="12"/>
        <v>45</v>
      </c>
      <c r="R19" s="11">
        <f t="shared" si="9"/>
        <v>180</v>
      </c>
      <c r="S19" s="13">
        <f t="shared" si="10"/>
        <v>733.95</v>
      </c>
      <c r="T19" s="9">
        <f t="shared" si="10"/>
        <v>911</v>
      </c>
      <c r="U19" s="9">
        <f t="shared" si="10"/>
        <v>3644</v>
      </c>
    </row>
    <row r="20" spans="1:21" s="14" customFormat="1" ht="30" x14ac:dyDescent="0.25">
      <c r="A20" s="4">
        <v>13</v>
      </c>
      <c r="B20" s="17" t="s">
        <v>29</v>
      </c>
      <c r="C20" s="6">
        <v>20</v>
      </c>
      <c r="D20" s="16">
        <v>3</v>
      </c>
      <c r="E20" s="9">
        <f t="shared" si="0"/>
        <v>23</v>
      </c>
      <c r="F20" s="10">
        <v>9</v>
      </c>
      <c r="G20" s="10">
        <f t="shared" si="1"/>
        <v>20</v>
      </c>
      <c r="H20" s="25">
        <f t="shared" si="2"/>
        <v>29</v>
      </c>
      <c r="I20" s="27">
        <f t="shared" si="3"/>
        <v>2.7619047619047619</v>
      </c>
      <c r="J20" s="11">
        <f t="shared" si="4"/>
        <v>2182</v>
      </c>
      <c r="K20" s="11">
        <v>66.819999999999993</v>
      </c>
      <c r="L20" s="12">
        <f t="shared" si="5"/>
        <v>2248.8200000000002</v>
      </c>
      <c r="M20" s="11">
        <f t="shared" si="11"/>
        <v>2791</v>
      </c>
      <c r="N20" s="11">
        <f t="shared" si="6"/>
        <v>11164</v>
      </c>
      <c r="O20" s="29">
        <f t="shared" si="7"/>
        <v>0.115</v>
      </c>
      <c r="P20" s="11">
        <f t="shared" si="8"/>
        <v>91</v>
      </c>
      <c r="Q20" s="11">
        <f t="shared" si="12"/>
        <v>113</v>
      </c>
      <c r="R20" s="11">
        <f t="shared" si="9"/>
        <v>452</v>
      </c>
      <c r="S20" s="13">
        <f t="shared" si="10"/>
        <v>2339.8200000000002</v>
      </c>
      <c r="T20" s="9">
        <f t="shared" si="10"/>
        <v>2904</v>
      </c>
      <c r="U20" s="9">
        <f t="shared" si="10"/>
        <v>11616</v>
      </c>
    </row>
    <row r="21" spans="1:21" s="14" customFormat="1" ht="30" x14ac:dyDescent="0.25">
      <c r="A21" s="4">
        <v>14</v>
      </c>
      <c r="B21" s="17" t="s">
        <v>30</v>
      </c>
      <c r="C21" s="6">
        <v>11</v>
      </c>
      <c r="D21" s="16"/>
      <c r="E21" s="9">
        <f t="shared" si="0"/>
        <v>11</v>
      </c>
      <c r="F21" s="10"/>
      <c r="G21" s="10">
        <f t="shared" si="1"/>
        <v>11</v>
      </c>
      <c r="H21" s="25">
        <f t="shared" si="2"/>
        <v>11</v>
      </c>
      <c r="I21" s="27">
        <f t="shared" si="3"/>
        <v>1.0476190476190477</v>
      </c>
      <c r="J21" s="11">
        <f t="shared" si="4"/>
        <v>828</v>
      </c>
      <c r="K21" s="11">
        <v>25.62</v>
      </c>
      <c r="L21" s="12">
        <f t="shared" si="5"/>
        <v>853.62</v>
      </c>
      <c r="M21" s="11">
        <f t="shared" si="11"/>
        <v>1059</v>
      </c>
      <c r="N21" s="11">
        <f t="shared" si="6"/>
        <v>4236</v>
      </c>
      <c r="O21" s="29">
        <f t="shared" si="7"/>
        <v>5.5E-2</v>
      </c>
      <c r="P21" s="11">
        <f t="shared" si="8"/>
        <v>43</v>
      </c>
      <c r="Q21" s="11">
        <f t="shared" si="12"/>
        <v>53</v>
      </c>
      <c r="R21" s="11">
        <f t="shared" si="9"/>
        <v>212</v>
      </c>
      <c r="S21" s="13">
        <f t="shared" si="10"/>
        <v>896.62</v>
      </c>
      <c r="T21" s="9">
        <f t="shared" si="10"/>
        <v>1112</v>
      </c>
      <c r="U21" s="9">
        <f t="shared" si="10"/>
        <v>4448</v>
      </c>
    </row>
    <row r="22" spans="1:21" s="14" customFormat="1" ht="15.75" x14ac:dyDescent="0.25">
      <c r="A22" s="40" t="s">
        <v>31</v>
      </c>
      <c r="B22" s="40"/>
      <c r="C22" s="28">
        <f t="shared" ref="C22:U22" si="14">SUM(C8:C21)</f>
        <v>496</v>
      </c>
      <c r="D22" s="28">
        <f t="shared" si="14"/>
        <v>29</v>
      </c>
      <c r="E22" s="28">
        <f t="shared" si="14"/>
        <v>525</v>
      </c>
      <c r="F22" s="28">
        <f t="shared" si="14"/>
        <v>78</v>
      </c>
      <c r="G22" s="28">
        <f t="shared" si="14"/>
        <v>496</v>
      </c>
      <c r="H22" s="28">
        <f t="shared" si="14"/>
        <v>574</v>
      </c>
      <c r="I22" s="28">
        <f t="shared" si="14"/>
        <v>49.556776556776555</v>
      </c>
      <c r="J22" s="28">
        <f t="shared" si="14"/>
        <v>39151</v>
      </c>
      <c r="K22" s="28">
        <f t="shared" si="14"/>
        <v>1211.9799999999998</v>
      </c>
      <c r="L22" s="28">
        <f t="shared" si="14"/>
        <v>40362.980000000003</v>
      </c>
      <c r="M22" s="28">
        <f t="shared" si="14"/>
        <v>50087</v>
      </c>
      <c r="N22" s="28">
        <f t="shared" si="14"/>
        <v>200348</v>
      </c>
      <c r="O22" s="28">
        <f t="shared" si="14"/>
        <v>2.6250000000000004</v>
      </c>
      <c r="P22" s="28">
        <f t="shared" si="14"/>
        <v>2073</v>
      </c>
      <c r="Q22" s="28">
        <f t="shared" si="14"/>
        <v>2571</v>
      </c>
      <c r="R22" s="28">
        <f t="shared" si="14"/>
        <v>10284</v>
      </c>
      <c r="S22" s="28">
        <f t="shared" si="14"/>
        <v>42435.98</v>
      </c>
      <c r="T22" s="28">
        <f t="shared" si="14"/>
        <v>52658</v>
      </c>
      <c r="U22" s="28">
        <f t="shared" si="14"/>
        <v>210632</v>
      </c>
    </row>
    <row r="23" spans="1:21" s="21" customFormat="1" ht="20.25" hidden="1" x14ac:dyDescent="0.25">
      <c r="A23" s="18"/>
      <c r="B23" s="19"/>
      <c r="C23" s="20"/>
      <c r="D23" s="20"/>
    </row>
    <row r="24" spans="1:21" ht="15" hidden="1" customHeight="1" x14ac:dyDescent="0.25">
      <c r="A24" s="22"/>
      <c r="B24" s="22"/>
      <c r="C24" s="23"/>
      <c r="D24" s="23"/>
    </row>
    <row r="25" spans="1:21" x14ac:dyDescent="0.25">
      <c r="A25" s="22"/>
      <c r="B25" s="22"/>
      <c r="C25" s="22"/>
      <c r="D25" s="22"/>
    </row>
    <row r="26" spans="1:21" hidden="1" x14ac:dyDescent="0.25">
      <c r="A26" s="22"/>
      <c r="B26" s="22"/>
      <c r="C26" s="22"/>
      <c r="D26" s="22"/>
      <c r="T26" t="s">
        <v>32</v>
      </c>
      <c r="U26">
        <v>210632</v>
      </c>
    </row>
    <row r="27" spans="1:21" x14ac:dyDescent="0.25">
      <c r="A27" s="22"/>
      <c r="B27" s="22"/>
      <c r="C27" s="22"/>
      <c r="D27" s="22"/>
    </row>
    <row r="28" spans="1:21" x14ac:dyDescent="0.25">
      <c r="A28" s="22"/>
      <c r="B28" s="22"/>
      <c r="C28" s="22"/>
      <c r="D28" s="22"/>
    </row>
    <row r="29" spans="1:21" x14ac:dyDescent="0.25">
      <c r="A29" s="22"/>
      <c r="B29" s="22"/>
      <c r="C29" s="22"/>
      <c r="D29" s="22"/>
    </row>
    <row r="30" spans="1:21" x14ac:dyDescent="0.25">
      <c r="A30" s="22"/>
      <c r="B30" s="22"/>
      <c r="C30" s="22"/>
      <c r="D30" s="22"/>
    </row>
  </sheetData>
  <mergeCells count="5">
    <mergeCell ref="A22:B22"/>
    <mergeCell ref="A5:U5"/>
    <mergeCell ref="S2:U2"/>
    <mergeCell ref="T3:U3"/>
    <mergeCell ref="T4:U4"/>
  </mergeCells>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DinaB</dc:creator>
  <cp:lastModifiedBy>DaceC</cp:lastModifiedBy>
  <cp:lastPrinted>2020-10-01T10:35:41Z</cp:lastPrinted>
  <dcterms:created xsi:type="dcterms:W3CDTF">2020-09-18T06:07:04Z</dcterms:created>
  <dcterms:modified xsi:type="dcterms:W3CDTF">2020-10-01T10:35:43Z</dcterms:modified>
</cp:coreProperties>
</file>